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DIGITAL\"/>
    </mc:Choice>
  </mc:AlternateContent>
  <bookViews>
    <workbookView xWindow="0" yWindow="0" windowWidth="24000" windowHeight="9735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62913"/>
</workbook>
</file>

<file path=xl/calcChain.xml><?xml version="1.0" encoding="utf-8"?>
<calcChain xmlns="http://schemas.openxmlformats.org/spreadsheetml/2006/main">
  <c r="G98" i="1" l="1"/>
  <c r="G94" i="1"/>
  <c r="G93" i="1"/>
  <c r="G90" i="1"/>
  <c r="G89" i="1"/>
  <c r="G86" i="1"/>
  <c r="G85" i="1"/>
  <c r="G82" i="1"/>
  <c r="G77" i="1"/>
  <c r="G74" i="1"/>
  <c r="G70" i="1"/>
  <c r="G66" i="1"/>
  <c r="G62" i="1"/>
  <c r="G61" i="1"/>
  <c r="G57" i="1"/>
  <c r="G54" i="1"/>
  <c r="G53" i="1"/>
  <c r="G50" i="1"/>
  <c r="G46" i="1"/>
  <c r="G45" i="1"/>
  <c r="G42" i="1"/>
  <c r="G41" i="1"/>
  <c r="G37" i="1"/>
  <c r="G30" i="1"/>
  <c r="G29" i="1"/>
  <c r="G26" i="1"/>
  <c r="G25" i="1"/>
  <c r="G22" i="1"/>
  <c r="G14" i="1"/>
  <c r="G10" i="1"/>
  <c r="G9" i="1"/>
  <c r="G6" i="1"/>
  <c r="F100" i="1"/>
  <c r="G100" i="1" s="1"/>
  <c r="F99" i="1"/>
  <c r="G99" i="1" s="1"/>
  <c r="F98" i="1"/>
  <c r="F96" i="1"/>
  <c r="G96" i="1" s="1"/>
  <c r="F95" i="1"/>
  <c r="G95" i="1" s="1"/>
  <c r="F94" i="1"/>
  <c r="F93" i="1"/>
  <c r="F92" i="1"/>
  <c r="G92" i="1" s="1"/>
  <c r="F91" i="1"/>
  <c r="G91" i="1" s="1"/>
  <c r="F90" i="1"/>
  <c r="F89" i="1"/>
  <c r="F88" i="1"/>
  <c r="G88" i="1" s="1"/>
  <c r="F87" i="1"/>
  <c r="G87" i="1" s="1"/>
  <c r="F86" i="1"/>
  <c r="F85" i="1"/>
  <c r="F83" i="1"/>
  <c r="G83" i="1" s="1"/>
  <c r="F82" i="1"/>
  <c r="F81" i="1"/>
  <c r="G81" i="1" s="1"/>
  <c r="F80" i="1"/>
  <c r="G80" i="1" s="1"/>
  <c r="F79" i="1"/>
  <c r="G79" i="1" s="1"/>
  <c r="F77" i="1"/>
  <c r="F76" i="1"/>
  <c r="G76" i="1" s="1"/>
  <c r="F75" i="1"/>
  <c r="G75" i="1" s="1"/>
  <c r="F74" i="1"/>
  <c r="F73" i="1"/>
  <c r="G73" i="1" s="1"/>
  <c r="F71" i="1"/>
  <c r="G71" i="1" s="1"/>
  <c r="F70" i="1"/>
  <c r="F69" i="1"/>
  <c r="G69" i="1" s="1"/>
  <c r="F68" i="1"/>
  <c r="G68" i="1" s="1"/>
  <c r="F67" i="1"/>
  <c r="G67" i="1" s="1"/>
  <c r="F66" i="1"/>
  <c r="F65" i="1"/>
  <c r="G65" i="1" s="1"/>
  <c r="F64" i="1"/>
  <c r="G64" i="1" s="1"/>
  <c r="F62" i="1"/>
  <c r="F61" i="1"/>
  <c r="F60" i="1"/>
  <c r="G60" i="1" s="1"/>
  <c r="F59" i="1"/>
  <c r="G59" i="1" s="1"/>
  <c r="F58" i="1"/>
  <c r="G58" i="1" s="1"/>
  <c r="F57" i="1"/>
  <c r="F56" i="1"/>
  <c r="G56" i="1" s="1"/>
  <c r="F54" i="1"/>
  <c r="F53" i="1"/>
  <c r="F52" i="1"/>
  <c r="G52" i="1" s="1"/>
  <c r="F51" i="1"/>
  <c r="G51" i="1" s="1"/>
  <c r="F50" i="1"/>
  <c r="F48" i="1"/>
  <c r="G48" i="1" s="1"/>
  <c r="F47" i="1"/>
  <c r="G47" i="1" s="1"/>
  <c r="F46" i="1"/>
  <c r="F45" i="1"/>
  <c r="F44" i="1"/>
  <c r="G44" i="1" s="1"/>
  <c r="F42" i="1"/>
  <c r="F41" i="1"/>
  <c r="F40" i="1"/>
  <c r="G40" i="1" s="1"/>
  <c r="F39" i="1"/>
  <c r="G39" i="1" s="1"/>
  <c r="F37" i="1"/>
  <c r="F36" i="1"/>
  <c r="G36" i="1" s="1"/>
  <c r="F34" i="1"/>
  <c r="G34" i="1" s="1"/>
  <c r="F32" i="1"/>
  <c r="G32" i="1" s="1"/>
  <c r="F31" i="1"/>
  <c r="G31" i="1" s="1"/>
  <c r="F30" i="1"/>
  <c r="F29" i="1"/>
  <c r="F28" i="1"/>
  <c r="G28" i="1" s="1"/>
  <c r="F27" i="1"/>
  <c r="G27" i="1" s="1"/>
  <c r="F26" i="1"/>
  <c r="F25" i="1"/>
  <c r="F24" i="1"/>
  <c r="G24" i="1" s="1"/>
  <c r="F23" i="1"/>
  <c r="G23" i="1" s="1"/>
  <c r="F22" i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F12" i="1"/>
  <c r="G12" i="1" s="1"/>
  <c r="F11" i="1"/>
  <c r="G11" i="1" s="1"/>
  <c r="F10" i="1"/>
  <c r="F9" i="1"/>
  <c r="F8" i="1"/>
  <c r="G8" i="1" s="1"/>
  <c r="F7" i="1"/>
  <c r="G7" i="1" s="1"/>
  <c r="F6" i="1"/>
  <c r="E97" i="1"/>
  <c r="E91" i="1"/>
  <c r="E84" i="1"/>
  <c r="E78" i="1"/>
  <c r="E72" i="1"/>
  <c r="E63" i="1"/>
  <c r="E55" i="1"/>
  <c r="E49" i="1"/>
  <c r="F49" i="1" s="1"/>
  <c r="G49" i="1" s="1"/>
  <c r="E44" i="1"/>
  <c r="E38" i="1"/>
  <c r="E35" i="1"/>
  <c r="E33" i="1"/>
  <c r="E27" i="1"/>
  <c r="E21" i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F97" i="1" s="1"/>
  <c r="G97" i="1" s="1"/>
  <c r="C91" i="1"/>
  <c r="C84" i="1"/>
  <c r="F84" i="1" s="1"/>
  <c r="G84" i="1" s="1"/>
  <c r="C78" i="1"/>
  <c r="C72" i="1"/>
  <c r="C63" i="1"/>
  <c r="C55" i="1"/>
  <c r="C49" i="1"/>
  <c r="C44" i="1"/>
  <c r="C38" i="1"/>
  <c r="F38" i="1" s="1"/>
  <c r="G38" i="1" s="1"/>
  <c r="C35" i="1"/>
  <c r="F35" i="1" s="1"/>
  <c r="G35" i="1" s="1"/>
  <c r="C33" i="1"/>
  <c r="C27" i="1"/>
  <c r="C21" i="1"/>
  <c r="C13" i="1"/>
  <c r="C5" i="1"/>
  <c r="F78" i="1" l="1"/>
  <c r="G78" i="1" s="1"/>
  <c r="F72" i="1"/>
  <c r="G72" i="1" s="1"/>
  <c r="D43" i="1"/>
  <c r="F63" i="1"/>
  <c r="G63" i="1" s="1"/>
  <c r="F33" i="1"/>
  <c r="G33" i="1" s="1"/>
  <c r="F13" i="1"/>
  <c r="G13" i="1" s="1"/>
  <c r="F5" i="1"/>
  <c r="G5" i="1" s="1"/>
  <c r="C43" i="1"/>
  <c r="F55" i="1"/>
  <c r="G55" i="1" s="1"/>
  <c r="C4" i="1"/>
  <c r="D4" i="1"/>
  <c r="E4" i="1"/>
  <c r="E43" i="1"/>
  <c r="F21" i="1"/>
  <c r="G21" i="1" s="1"/>
  <c r="D3" i="1" l="1"/>
  <c r="F4" i="1"/>
  <c r="G4" i="1" s="1"/>
  <c r="C3" i="1"/>
  <c r="E3" i="1"/>
  <c r="F43" i="1"/>
  <c r="G43" i="1" s="1"/>
  <c r="F3" i="1" l="1"/>
  <c r="G3" i="1" s="1"/>
</calcChain>
</file>

<file path=xl/sharedStrings.xml><?xml version="1.0" encoding="utf-8"?>
<sst xmlns="http://schemas.openxmlformats.org/spreadsheetml/2006/main" count="125" uniqueCount="124">
  <si>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</si>
  <si>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</si>
  <si>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</si>
  <si>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</si>
  <si>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</si>
  <si>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</si>
  <si>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</si>
  <si>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</si>
  <si>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</si>
  <si>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</si>
  <si>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</si>
  <si>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</si>
  <si>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</si>
  <si>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</si>
  <si>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</si>
  <si>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</si>
  <si>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</si>
  <si>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</si>
  <si>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</si>
  <si>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</si>
  <si>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</si>
  <si>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</si>
  <si>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</si>
  <si>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</si>
  <si>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</si>
  <si>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</si>
  <si>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</si>
  <si>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</si>
  <si>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</si>
  <si>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</si>
  <si>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</si>
  <si>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</si>
  <si>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</si>
  <si>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</si>
  <si>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</si>
  <si>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</si>
  <si>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</si>
  <si>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</si>
  <si>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</si>
  <si>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</si>
  <si>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</si>
  <si>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</si>
  <si>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</si>
  <si>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</si>
  <si>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</si>
  <si>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</si>
  <si>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</si>
  <si>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</si>
  <si>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</si>
  <si>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</si>
  <si>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</si>
  <si>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</si>
  <si>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</si>
  <si>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</si>
  <si>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</si>
  <si>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</si>
  <si>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</si>
  <si>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</si>
  <si>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</si>
  <si>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</si>
  <si>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</si>
  <si>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</si>
  <si>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</si>
  <si>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</si>
  <si>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</si>
  <si>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</si>
  <si>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</si>
  <si>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</si>
  <si>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</si>
  <si>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</si>
  <si>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</si>
  <si>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</si>
  <si>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</si>
  <si>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</si>
  <si>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</si>
  <si>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</si>
  <si>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</si>
  <si>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</si>
  <si>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</si>
  <si>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</si>
  <si>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</si>
  <si>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</si>
  <si>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</si>
  <si>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</si>
  <si>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</si>
  <si>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</si>
  <si>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</si>
  <si>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</si>
  <si>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</si>
  <si>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</si>
  <si>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</si>
  <si>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</si>
  <si>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</si>
  <si>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</si>
  <si>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</si>
  <si>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</si>
  <si>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</si>
  <si>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</si>
  <si>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</si>
  <si>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</si>
  <si>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</si>
  <si>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</si>
  <si>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</si>
  <si>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</si>
  <si>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</si>
  <si>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</si>
  <si>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</si>
  <si>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</si>
  <si>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</si>
  <si>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</si>
  <si>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</si>
  <si>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</si>
  <si>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</si>
  <si>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</si>
  <si>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</si>
  <si>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</si>
  <si>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</si>
  <si>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</si>
  <si>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</si>
  <si>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</si>
  <si>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</si>
  <si>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ESTADO ANALÍTICO DEL ACTIVO
JUNTA DE AGUA POTABLE Y ALCANTARILLADO DE COMONFORT, GTO.
DEL 1 DE ENERO AL AL 30 DE SEPTIEMBRE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</si>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</sst>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1" xfId="8" applyFont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4" fillId="0" borderId="5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wrapText="1"/>
      <protection locked="0"/>
    </xf>
    <xf numFmtId="4" fontId="3" fillId="0" borderId="5" xfId="8" applyNumberFormat="1" applyFont="1" applyFill="1" applyBorder="1" applyAlignment="1" applyProtection="1">
      <alignment wrapText="1"/>
      <protection locked="0"/>
    </xf>
    <xf numFmtId="0" fontId="4" fillId="0" borderId="6" xfId="8" applyFont="1" applyBorder="1" applyAlignment="1">
      <alignment horizontal="center" vertical="top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4" fontId="4" fillId="0" borderId="8" xfId="8" applyNumberFormat="1" applyFont="1" applyFill="1" applyBorder="1" applyAlignment="1" applyProtection="1">
      <alignment vertical="top" wrapText="1"/>
      <protection locked="0"/>
    </xf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 wrapText="1"/>
    </xf>
    <xf numFmtId="4" fontId="7" fillId="4" borderId="9" xfId="8" applyNumberFormat="1" applyFont="1" applyFill="1" applyBorder="1" applyAlignment="1">
      <alignment horizontal="center" vertical="center" wrapText="1"/>
    </xf>
    <xf numFmtId="0" fontId="7" fillId="4" borderId="13" xfId="8" applyFont="1" applyFill="1" applyBorder="1" applyAlignment="1">
      <alignment horizontal="center" vertical="center"/>
    </xf>
    <xf numFmtId="0" fontId="4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>
      <alignment horizontal="center" vertical="top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31">
    <cellStyle name="Euro" xfId="1"/>
    <cellStyle name="Millares 2" xfId="2"/>
    <cellStyle name="Millares 2 2" xfId="3"/>
    <cellStyle name="Millares 2 2 2" xfId="23"/>
    <cellStyle name="Millares 2 3" xfId="4"/>
    <cellStyle name="Millares 2 3 2" xfId="24"/>
    <cellStyle name="Millares 2 4" xfId="22"/>
    <cellStyle name="Millares 2 5" xfId="16"/>
    <cellStyle name="Millares 3" xfId="5"/>
    <cellStyle name="Millares 3 2" xfId="25"/>
    <cellStyle name="Millares 3 3" xfId="17"/>
    <cellStyle name="Moneda 2" xfId="6"/>
    <cellStyle name="Moneda 2 2" xfId="26"/>
    <cellStyle name="Normal" xfId="0" builtinId="0"/>
    <cellStyle name="Normal 2" xfId="7"/>
    <cellStyle name="Normal 2 2" xfId="8"/>
    <cellStyle name="Normal 2 3" xfId="27"/>
    <cellStyle name="Normal 2 4" xfId="18"/>
    <cellStyle name="Normal 3" xfId="9"/>
    <cellStyle name="Normal 3 2" xfId="28"/>
    <cellStyle name="Normal 3 3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0"/>
    <cellStyle name="Normal 6 2 3" xfId="21"/>
    <cellStyle name="Normal 6 3" xfId="29"/>
    <cellStyle name="Normal 6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G105" sqref="G105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9" t="s">
        <v>121</v>
      </c>
      <c r="B1" s="40"/>
      <c r="C1" s="40"/>
      <c r="D1" s="40"/>
      <c r="E1" s="40"/>
      <c r="F1" s="40"/>
      <c r="G1" s="41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f>SUM(C4+C43)</f>
        <v>14148999.35</v>
      </c>
      <c r="D3" s="3">
        <f>SUM(D4+D43)</f>
        <v>51996030.310000002</v>
      </c>
      <c r="E3" s="3">
        <f>SUM(E4+E43)</f>
        <v>49384671.589999996</v>
      </c>
      <c r="F3" s="3">
        <f>C3+D3-E3</f>
        <v>16760358.070000008</v>
      </c>
      <c r="G3" s="4">
        <f>F3-C3</f>
        <v>2611358.7200000081</v>
      </c>
    </row>
    <row r="4" spans="1:7" x14ac:dyDescent="0.2">
      <c r="A4" s="5">
        <v>1100</v>
      </c>
      <c r="B4" s="6" t="s">
        <v>4</v>
      </c>
      <c r="C4" s="7">
        <f>SUM(C5+C13+C21+C27+C33+C35+C38)</f>
        <v>7828379.8099999996</v>
      </c>
      <c r="D4" s="7">
        <f>SUM(D5+D13+D21+D27+D33+D35+D38)</f>
        <v>51037143.420000002</v>
      </c>
      <c r="E4" s="7">
        <f>SUM(E5+E13+E21+E27+E33+E35+E38)</f>
        <v>49021434.059999995</v>
      </c>
      <c r="F4" s="7">
        <f t="shared" ref="F4:F67" si="0">C4+D4-E4</f>
        <v>9844089.1700000092</v>
      </c>
      <c r="G4" s="8">
        <f t="shared" ref="G4:G67" si="1">F4-C4</f>
        <v>2015709.3600000096</v>
      </c>
    </row>
    <row r="5" spans="1:7" x14ac:dyDescent="0.2">
      <c r="A5" s="5">
        <v>1110</v>
      </c>
      <c r="B5" s="6" t="s">
        <v>5</v>
      </c>
      <c r="C5" s="7">
        <f>SUM(C6:C12)</f>
        <v>356367.63</v>
      </c>
      <c r="D5" s="7">
        <f>SUM(D6:D12)</f>
        <v>29535702.489999998</v>
      </c>
      <c r="E5" s="7">
        <f>SUM(E6:E12)</f>
        <v>28299321.829999998</v>
      </c>
      <c r="F5" s="7">
        <f t="shared" si="0"/>
        <v>1592748.2899999991</v>
      </c>
      <c r="G5" s="8">
        <f t="shared" si="1"/>
        <v>1236380.6599999992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6" t="s">
        <v>7</v>
      </c>
      <c r="C7" s="10">
        <v>0</v>
      </c>
      <c r="D7" s="10">
        <v>0</v>
      </c>
      <c r="E7" s="10">
        <v>0</v>
      </c>
      <c r="F7" s="10">
        <f t="shared" si="0"/>
        <v>0</v>
      </c>
      <c r="G7" s="11">
        <f t="shared" si="1"/>
        <v>0</v>
      </c>
    </row>
    <row r="8" spans="1:7" x14ac:dyDescent="0.2">
      <c r="A8" s="9">
        <v>1113</v>
      </c>
      <c r="B8" s="26" t="s">
        <v>8</v>
      </c>
      <c r="C8" s="10">
        <v>356367.63</v>
      </c>
      <c r="D8" s="10">
        <v>29535702.489999998</v>
      </c>
      <c r="E8" s="10">
        <v>28299321.829999998</v>
      </c>
      <c r="F8" s="10">
        <f t="shared" si="0"/>
        <v>1592748.2899999991</v>
      </c>
      <c r="G8" s="11">
        <f t="shared" si="1"/>
        <v>1236380.6599999992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0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7" t="s">
        <v>12</v>
      </c>
      <c r="C13" s="7">
        <f>SUM(C14:C20)</f>
        <v>7283321.3300000001</v>
      </c>
      <c r="D13" s="7">
        <f>SUM(D14:D20)</f>
        <v>21420956.210000001</v>
      </c>
      <c r="E13" s="7">
        <f>SUM(E14:E20)</f>
        <v>20692969.149999999</v>
      </c>
      <c r="F13" s="7">
        <f t="shared" si="0"/>
        <v>8011308.3900000006</v>
      </c>
      <c r="G13" s="8">
        <f t="shared" si="1"/>
        <v>727987.06000000052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0">
        <f t="shared" si="0"/>
        <v>0</v>
      </c>
      <c r="G14" s="11">
        <f t="shared" si="1"/>
        <v>0</v>
      </c>
    </row>
    <row r="15" spans="1:7" x14ac:dyDescent="0.2">
      <c r="A15" s="9">
        <v>1122</v>
      </c>
      <c r="B15" s="26" t="s">
        <v>14</v>
      </c>
      <c r="C15" s="10">
        <v>17633.32</v>
      </c>
      <c r="D15" s="10">
        <v>21118.58</v>
      </c>
      <c r="E15" s="10">
        <v>25157</v>
      </c>
      <c r="F15" s="10">
        <f t="shared" si="0"/>
        <v>13594.900000000001</v>
      </c>
      <c r="G15" s="11">
        <f t="shared" si="1"/>
        <v>-4038.4199999999983</v>
      </c>
    </row>
    <row r="16" spans="1:7" x14ac:dyDescent="0.2">
      <c r="A16" s="9">
        <v>1123</v>
      </c>
      <c r="B16" s="26" t="s">
        <v>15</v>
      </c>
      <c r="C16" s="10">
        <v>0</v>
      </c>
      <c r="D16" s="10">
        <v>190672.06</v>
      </c>
      <c r="E16" s="10">
        <v>122042.06</v>
      </c>
      <c r="F16" s="10">
        <f t="shared" si="0"/>
        <v>68630</v>
      </c>
      <c r="G16" s="11">
        <f t="shared" si="1"/>
        <v>68630</v>
      </c>
    </row>
    <row r="17" spans="1:7" x14ac:dyDescent="0.2">
      <c r="A17" s="9">
        <v>1124</v>
      </c>
      <c r="B17" s="26" t="s">
        <v>16</v>
      </c>
      <c r="C17" s="10">
        <v>7265494.0099999998</v>
      </c>
      <c r="D17" s="10">
        <v>2807820.76</v>
      </c>
      <c r="E17" s="10">
        <v>2172024.5499999998</v>
      </c>
      <c r="F17" s="10">
        <f t="shared" si="0"/>
        <v>7901290.2199999997</v>
      </c>
      <c r="G17" s="11">
        <f t="shared" si="1"/>
        <v>635796.21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67704.39</v>
      </c>
      <c r="E18" s="10">
        <v>59904.39</v>
      </c>
      <c r="F18" s="10">
        <f t="shared" si="0"/>
        <v>7800</v>
      </c>
      <c r="G18" s="11">
        <f t="shared" si="1"/>
        <v>7800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6" t="s">
        <v>18</v>
      </c>
      <c r="C20" s="10">
        <v>194</v>
      </c>
      <c r="D20" s="10">
        <v>18333640.420000002</v>
      </c>
      <c r="E20" s="10">
        <v>18313841.149999999</v>
      </c>
      <c r="F20" s="10">
        <f t="shared" si="0"/>
        <v>19993.270000003278</v>
      </c>
      <c r="G20" s="11">
        <f t="shared" si="1"/>
        <v>19799.270000003278</v>
      </c>
    </row>
    <row r="21" spans="1:7" x14ac:dyDescent="0.2">
      <c r="A21" s="5">
        <v>1130</v>
      </c>
      <c r="B21" s="27" t="s">
        <v>19</v>
      </c>
      <c r="C21" s="7">
        <f>SUM(C22:C26)</f>
        <v>0</v>
      </c>
      <c r="D21" s="7">
        <f>SUM(D22:D26)</f>
        <v>0</v>
      </c>
      <c r="E21" s="7">
        <f>SUM(E22:E26)</f>
        <v>0</v>
      </c>
      <c r="F21" s="7">
        <f t="shared" si="0"/>
        <v>0</v>
      </c>
      <c r="G21" s="8">
        <f t="shared" si="1"/>
        <v>0</v>
      </c>
    </row>
    <row r="22" spans="1:7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11">
        <f t="shared" si="1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0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6" t="s">
        <v>23</v>
      </c>
      <c r="C25" s="10">
        <v>0</v>
      </c>
      <c r="D25" s="10">
        <v>0</v>
      </c>
      <c r="E25" s="10">
        <v>0</v>
      </c>
      <c r="F25" s="10">
        <f t="shared" si="0"/>
        <v>0</v>
      </c>
      <c r="G25" s="11">
        <f t="shared" si="1"/>
        <v>0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7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6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6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6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6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6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7" t="s">
        <v>31</v>
      </c>
      <c r="C33" s="7">
        <f>SUM(C34)</f>
        <v>188690.85</v>
      </c>
      <c r="D33" s="7">
        <f>SUM(D34)</f>
        <v>80484.72</v>
      </c>
      <c r="E33" s="7">
        <f>SUM(E34)</f>
        <v>29143.08</v>
      </c>
      <c r="F33" s="7">
        <f t="shared" si="0"/>
        <v>240032.49</v>
      </c>
      <c r="G33" s="8">
        <f t="shared" si="1"/>
        <v>51341.639999999985</v>
      </c>
    </row>
    <row r="34" spans="1:7" x14ac:dyDescent="0.2">
      <c r="A34" s="9">
        <v>1151</v>
      </c>
      <c r="B34" s="26" t="s">
        <v>32</v>
      </c>
      <c r="C34" s="13">
        <v>188690.85</v>
      </c>
      <c r="D34" s="13">
        <v>80484.72</v>
      </c>
      <c r="E34" s="13">
        <v>29143.08</v>
      </c>
      <c r="F34" s="13">
        <f t="shared" si="0"/>
        <v>240032.49</v>
      </c>
      <c r="G34" s="12">
        <f t="shared" si="1"/>
        <v>51341.639999999985</v>
      </c>
    </row>
    <row r="35" spans="1:7" x14ac:dyDescent="0.2">
      <c r="A35" s="5">
        <v>1160</v>
      </c>
      <c r="B35" s="27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6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6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7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6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6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6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8">
        <v>1194</v>
      </c>
      <c r="B42" s="26" t="s">
        <v>109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6320619.54</v>
      </c>
      <c r="D43" s="7">
        <f>SUM(D44+D49+D55+D63+D72+D78+D84+D91+D97)</f>
        <v>958886.89000000013</v>
      </c>
      <c r="E43" s="7">
        <f>SUM(E44+E49+E55+E63+E72+E78+E84+E91+E97)</f>
        <v>363237.52999999997</v>
      </c>
      <c r="F43" s="7">
        <f t="shared" si="0"/>
        <v>6916268.8999999994</v>
      </c>
      <c r="G43" s="8">
        <f t="shared" si="1"/>
        <v>595649.3599999994</v>
      </c>
    </row>
    <row r="44" spans="1:7" x14ac:dyDescent="0.2">
      <c r="A44" s="5">
        <v>1210</v>
      </c>
      <c r="B44" s="27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6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6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6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7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6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6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6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7" t="s">
        <v>50</v>
      </c>
      <c r="C55" s="14">
        <f>SUM(C56:C62)</f>
        <v>1626914.8</v>
      </c>
      <c r="D55" s="14">
        <f>SUM(D56:D62)</f>
        <v>0</v>
      </c>
      <c r="E55" s="14">
        <f>SUM(E56:E62)</f>
        <v>0</v>
      </c>
      <c r="F55" s="14">
        <f t="shared" si="0"/>
        <v>1626914.8</v>
      </c>
      <c r="G55" s="15">
        <f t="shared" si="1"/>
        <v>0</v>
      </c>
    </row>
    <row r="56" spans="1:7" x14ac:dyDescent="0.2">
      <c r="A56" s="9">
        <v>1231</v>
      </c>
      <c r="B56" s="26" t="s">
        <v>51</v>
      </c>
      <c r="C56" s="10">
        <v>450000</v>
      </c>
      <c r="D56" s="10">
        <v>0</v>
      </c>
      <c r="E56" s="10">
        <v>0</v>
      </c>
      <c r="F56" s="10">
        <f t="shared" si="0"/>
        <v>450000</v>
      </c>
      <c r="G56" s="11">
        <f t="shared" si="1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6" t="s">
        <v>53</v>
      </c>
      <c r="C58" s="10">
        <v>190597.03</v>
      </c>
      <c r="D58" s="10">
        <v>0</v>
      </c>
      <c r="E58" s="10">
        <v>0</v>
      </c>
      <c r="F58" s="10">
        <f t="shared" si="0"/>
        <v>190597.03</v>
      </c>
      <c r="G58" s="11">
        <f t="shared" si="1"/>
        <v>0</v>
      </c>
    </row>
    <row r="59" spans="1:7" x14ac:dyDescent="0.2">
      <c r="A59" s="9">
        <v>1234</v>
      </c>
      <c r="B59" s="26" t="s">
        <v>54</v>
      </c>
      <c r="C59" s="10">
        <v>986317.77</v>
      </c>
      <c r="D59" s="10">
        <v>0</v>
      </c>
      <c r="E59" s="10">
        <v>0</v>
      </c>
      <c r="F59" s="10">
        <f t="shared" si="0"/>
        <v>986317.77</v>
      </c>
      <c r="G59" s="11">
        <f t="shared" si="1"/>
        <v>0</v>
      </c>
    </row>
    <row r="60" spans="1:7" x14ac:dyDescent="0.2">
      <c r="A60" s="9">
        <v>1235</v>
      </c>
      <c r="B60" s="26" t="s">
        <v>55</v>
      </c>
      <c r="C60" s="10">
        <v>0</v>
      </c>
      <c r="D60" s="10">
        <v>0</v>
      </c>
      <c r="E60" s="10">
        <v>0</v>
      </c>
      <c r="F60" s="10">
        <f t="shared" si="0"/>
        <v>0</v>
      </c>
      <c r="G60" s="11">
        <f t="shared" si="1"/>
        <v>0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0">
        <f t="shared" si="0"/>
        <v>0</v>
      </c>
      <c r="G61" s="11">
        <f t="shared" si="1"/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7" t="s">
        <v>58</v>
      </c>
      <c r="C63" s="7">
        <f>SUM(C64:C71)</f>
        <v>5596424.9100000001</v>
      </c>
      <c r="D63" s="7">
        <f>SUM(D64:D71)</f>
        <v>873846.3600000001</v>
      </c>
      <c r="E63" s="7">
        <f>SUM(E64:E71)</f>
        <v>321008.93</v>
      </c>
      <c r="F63" s="7">
        <f t="shared" si="0"/>
        <v>6149262.3400000008</v>
      </c>
      <c r="G63" s="8">
        <f t="shared" si="1"/>
        <v>552837.43000000063</v>
      </c>
    </row>
    <row r="64" spans="1:7" x14ac:dyDescent="0.2">
      <c r="A64" s="9">
        <v>1241</v>
      </c>
      <c r="B64" s="26" t="s">
        <v>59</v>
      </c>
      <c r="C64" s="10">
        <v>339292.32</v>
      </c>
      <c r="D64" s="10">
        <v>42527.58</v>
      </c>
      <c r="E64" s="10">
        <v>0</v>
      </c>
      <c r="F64" s="10">
        <f t="shared" si="0"/>
        <v>381819.9</v>
      </c>
      <c r="G64" s="11">
        <f t="shared" si="1"/>
        <v>42527.580000000016</v>
      </c>
    </row>
    <row r="65" spans="1:7" x14ac:dyDescent="0.2">
      <c r="A65" s="9">
        <v>1242</v>
      </c>
      <c r="B65" s="26" t="s">
        <v>60</v>
      </c>
      <c r="C65" s="10">
        <v>14400</v>
      </c>
      <c r="D65" s="10">
        <v>0</v>
      </c>
      <c r="E65" s="10">
        <v>0</v>
      </c>
      <c r="F65" s="10">
        <f t="shared" si="0"/>
        <v>14400</v>
      </c>
      <c r="G65" s="11">
        <f t="shared" si="1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0">
        <f t="shared" si="0"/>
        <v>0</v>
      </c>
      <c r="G66" s="11">
        <f t="shared" si="1"/>
        <v>0</v>
      </c>
    </row>
    <row r="67" spans="1:7" x14ac:dyDescent="0.2">
      <c r="A67" s="9">
        <v>1244</v>
      </c>
      <c r="B67" s="26" t="s">
        <v>62</v>
      </c>
      <c r="C67" s="10">
        <v>1959992.99</v>
      </c>
      <c r="D67" s="10">
        <v>478483.13</v>
      </c>
      <c r="E67" s="10">
        <v>321008.93</v>
      </c>
      <c r="F67" s="10">
        <f t="shared" si="0"/>
        <v>2117467.19</v>
      </c>
      <c r="G67" s="11">
        <f t="shared" si="1"/>
        <v>157474.19999999995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0">
        <f t="shared" ref="F68:F100" si="2">C68+D68-E68</f>
        <v>0</v>
      </c>
      <c r="G68" s="11">
        <f t="shared" ref="G68:G100" si="3">F68-C68</f>
        <v>0</v>
      </c>
    </row>
    <row r="69" spans="1:7" x14ac:dyDescent="0.2">
      <c r="A69" s="9">
        <v>1246</v>
      </c>
      <c r="B69" s="26" t="s">
        <v>64</v>
      </c>
      <c r="C69" s="10">
        <v>3282739.6</v>
      </c>
      <c r="D69" s="10">
        <v>352835.65</v>
      </c>
      <c r="E69" s="10">
        <v>0</v>
      </c>
      <c r="F69" s="10">
        <f t="shared" si="2"/>
        <v>3635575.25</v>
      </c>
      <c r="G69" s="11">
        <f t="shared" si="3"/>
        <v>352835.64999999991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0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0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7" t="s">
        <v>67</v>
      </c>
      <c r="C72" s="7">
        <f>SUM(C73:C77)</f>
        <v>364271</v>
      </c>
      <c r="D72" s="7">
        <f>SUM(D73:D77)</f>
        <v>0</v>
      </c>
      <c r="E72" s="7">
        <f>SUM(E73:E77)</f>
        <v>0</v>
      </c>
      <c r="F72" s="7">
        <f t="shared" si="2"/>
        <v>364271</v>
      </c>
      <c r="G72" s="8">
        <f t="shared" si="3"/>
        <v>0</v>
      </c>
    </row>
    <row r="73" spans="1:7" x14ac:dyDescent="0.2">
      <c r="A73" s="9">
        <v>1251</v>
      </c>
      <c r="B73" s="26" t="s">
        <v>68</v>
      </c>
      <c r="C73" s="10">
        <v>340000</v>
      </c>
      <c r="D73" s="10">
        <v>0</v>
      </c>
      <c r="E73" s="10">
        <v>0</v>
      </c>
      <c r="F73" s="10">
        <f t="shared" si="2"/>
        <v>340000</v>
      </c>
      <c r="G73" s="11">
        <f t="shared" si="3"/>
        <v>0</v>
      </c>
    </row>
    <row r="74" spans="1:7" x14ac:dyDescent="0.2">
      <c r="A74" s="9">
        <v>1252</v>
      </c>
      <c r="B74" s="26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6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6" t="s">
        <v>71</v>
      </c>
      <c r="C76" s="13">
        <v>24271</v>
      </c>
      <c r="D76" s="13">
        <v>0</v>
      </c>
      <c r="E76" s="13">
        <v>0</v>
      </c>
      <c r="F76" s="13">
        <f t="shared" si="2"/>
        <v>24271</v>
      </c>
      <c r="G76" s="12">
        <f t="shared" si="3"/>
        <v>0</v>
      </c>
    </row>
    <row r="77" spans="1:7" x14ac:dyDescent="0.2">
      <c r="A77" s="9">
        <v>1259</v>
      </c>
      <c r="B77" s="26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7" t="s">
        <v>97</v>
      </c>
      <c r="C78" s="7">
        <f>SUM(C79:C83)</f>
        <v>-1266991.1700000002</v>
      </c>
      <c r="D78" s="7">
        <f>SUM(D79:D83)</f>
        <v>85040.53</v>
      </c>
      <c r="E78" s="7">
        <f>SUM(E79:E83)</f>
        <v>42228.6</v>
      </c>
      <c r="F78" s="7">
        <f t="shared" si="2"/>
        <v>-1224179.2400000002</v>
      </c>
      <c r="G78" s="8">
        <f t="shared" si="3"/>
        <v>42811.929999999935</v>
      </c>
    </row>
    <row r="79" spans="1:7" x14ac:dyDescent="0.2">
      <c r="A79" s="9">
        <v>1261</v>
      </c>
      <c r="B79" s="26" t="s">
        <v>98</v>
      </c>
      <c r="C79" s="13">
        <v>-1588.31</v>
      </c>
      <c r="D79" s="13">
        <v>0</v>
      </c>
      <c r="E79" s="13">
        <v>0</v>
      </c>
      <c r="F79" s="13">
        <f t="shared" si="2"/>
        <v>-1588.31</v>
      </c>
      <c r="G79" s="12">
        <f t="shared" si="3"/>
        <v>0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6" t="s">
        <v>74</v>
      </c>
      <c r="C81" s="13">
        <v>-1213797.81</v>
      </c>
      <c r="D81" s="13">
        <v>85040.53</v>
      </c>
      <c r="E81" s="13">
        <v>42228.6</v>
      </c>
      <c r="F81" s="13">
        <f t="shared" si="2"/>
        <v>-1170985.8800000001</v>
      </c>
      <c r="G81" s="12">
        <f t="shared" si="3"/>
        <v>42811.929999999935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2"/>
        <v>0</v>
      </c>
      <c r="G82" s="12">
        <f t="shared" si="3"/>
        <v>0</v>
      </c>
    </row>
    <row r="83" spans="1:7" x14ac:dyDescent="0.2">
      <c r="A83" s="9">
        <v>1265</v>
      </c>
      <c r="B83" s="26" t="s">
        <v>76</v>
      </c>
      <c r="C83" s="13">
        <v>-51605.05</v>
      </c>
      <c r="D83" s="13">
        <v>0</v>
      </c>
      <c r="E83" s="13">
        <v>0</v>
      </c>
      <c r="F83" s="13">
        <f t="shared" si="2"/>
        <v>-51605.05</v>
      </c>
      <c r="G83" s="12">
        <f t="shared" si="3"/>
        <v>0</v>
      </c>
    </row>
    <row r="84" spans="1:7" x14ac:dyDescent="0.2">
      <c r="A84" s="5">
        <v>1270</v>
      </c>
      <c r="B84" s="27" t="s">
        <v>77</v>
      </c>
      <c r="C84" s="7">
        <f>SUM(C85:C90)</f>
        <v>0</v>
      </c>
      <c r="D84" s="7">
        <f>SUM(D85:D90)</f>
        <v>0</v>
      </c>
      <c r="E84" s="7">
        <f>SUM(E85:E90)</f>
        <v>0</v>
      </c>
      <c r="F84" s="7">
        <f t="shared" si="2"/>
        <v>0</v>
      </c>
      <c r="G84" s="8">
        <f t="shared" si="3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2"/>
        <v>0</v>
      </c>
      <c r="G85" s="12">
        <f t="shared" si="3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6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7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8">
        <v>1290</v>
      </c>
      <c r="B97" s="27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111</v>
      </c>
      <c r="C106" s="34"/>
      <c r="D106" s="36" t="s">
        <v>111</v>
      </c>
    </row>
    <row r="107" spans="1:7" ht="56.25" x14ac:dyDescent="0.2">
      <c r="A107" s="34"/>
      <c r="B107" s="42" t="s">
        <v>122</v>
      </c>
      <c r="C107" s="37"/>
      <c r="D107" s="43" t="s">
        <v>123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2014-02-09T04:04:15Z</dcterms:created>
  <dcterms:modified xsi:type="dcterms:W3CDTF">2017-10-20T03:45:27Z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